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2 сессия\Реш. № 16 О внес. изм. в реш. о местном бюджете на 2025\"/>
    </mc:Choice>
  </mc:AlternateContent>
  <xr:revisionPtr revIDLastSave="0" documentId="8_{46794E7D-B548-4A4B-AC49-912DC470E41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6" i="1" l="1"/>
  <c r="D55" i="1"/>
  <c r="D51" i="1"/>
  <c r="D50" i="1" s="1"/>
  <c r="D47" i="1"/>
  <c r="D46" i="1"/>
  <c r="D45" i="1"/>
  <c r="D44" i="1"/>
  <c r="D42" i="1"/>
  <c r="D41" i="1"/>
  <c r="D39" i="1"/>
  <c r="D38" i="1"/>
  <c r="D37" i="1"/>
  <c r="D34" i="1"/>
  <c r="D31" i="1"/>
  <c r="D30" i="1"/>
  <c r="D29" i="1"/>
  <c r="D28" i="1"/>
  <c r="D24" i="1"/>
  <c r="D19" i="1"/>
  <c r="D18" i="1"/>
  <c r="D17" i="1" s="1"/>
  <c r="D58" i="1" l="1"/>
</calcChain>
</file>

<file path=xl/sharedStrings.xml><?xml version="1.0" encoding="utf-8"?>
<sst xmlns="http://schemas.openxmlformats.org/spreadsheetml/2006/main" count="96" uniqueCount="95">
  <si>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</si>
  <si>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</si>
  <si>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</si>
  <si>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</si>
  <si>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</si>
  <si>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образования Северский район</t>
  </si>
  <si>
    <t>от  19 декабря 2024 года  № 523</t>
  </si>
  <si>
    <t>Объем поступлений доходов в местный бюджет по кодам</t>
  </si>
  <si>
    <t>видов (подвидов) доходов на 2025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</si>
  <si>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</si>
  <si>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</si>
  <si>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</si>
  <si>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</si>
  <si>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</si>
  <si>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</si>
  <si>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</si>
  <si>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</si>
  <si>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</si>
  <si>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</si>
  <si>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</si>
  <si>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</si>
  <si>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</si>
  <si>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</si>
  <si>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</si>
  <si>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</si>
  <si>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</si>
  <si>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</si>
  <si>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</si>
  <si>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</si>
  <si>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</si>
  <si>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</si>
  <si>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</si>
  <si>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</si>
  <si>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</si>
  <si>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</si>
  <si>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</si>
  <si>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</si>
  <si>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</si>
  <si>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</si>
  <si>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</si>
  <si>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</si>
  <si>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</si>
  <si>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</si>
  <si>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</si>
  <si>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</si>
  <si>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</si>
  <si>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</si>
  <si>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</si>
  <si>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</si>
  <si>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</si>
  <si>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</si>
  <si>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</si>
  <si>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</si>
  <si>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</si>
  <si>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</si>
  <si>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</si>
  <si>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</si>
  <si>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</si>
  <si>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</si>
  <si>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</si>
  <si>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</si>
  <si>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</si>
  <si>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</si>
  <si>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</si>
  <si>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</si>
  <si>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</si>
  <si>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</si>
  <si>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</si>
  <si>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</si>
  <si>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</si>
  <si>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</si>
  <si>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</si>
  <si>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1 16 11130 01 0000 140</t>
  </si>
  <si>
    <t xml:space="preserve">из них —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 </t>
  </si>
  <si>
    <t>1 17 15 030 05 0000 150</t>
  </si>
  <si>
    <t>Инициативные платежи, зачисляемые в бюджеты муниципальных районов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</si>
  <si>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</si>
  <si>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</si>
  <si>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</si>
  <si>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</si>
  <si>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</si>
  <si>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</si>
  <si>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</si>
  <si>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</si>
  <si>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</si>
  <si>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</si>
  <si>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</si>
  <si>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</si>
  <si>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</si>
  <si>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</si>
  <si>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</si>
  <si>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</si>
  <si>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</si>
  <si>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».</t>
  </si>
  <si>
    <t>от 16 октября 2025 года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</si>
</sst>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.5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1" xfId="0" applyFont="1" applyBorder="1"/>
    <xf numFmtId="164" fontId="1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4"/>
  <sheetViews>
    <sheetView tabSelected="1" topLeftCell="A52" zoomScale="90" zoomScaleNormal="90" workbookViewId="0">
      <selection activeCell="A61" sqref="A61:D61"/>
    </sheetView>
  </sheetViews>
  <sheetFormatPr defaultColWidth="9.7109375" defaultRowHeight="15" customHeight="1" x14ac:dyDescent="0.25"/>
  <cols>
    <col min="1" max="1" width="22.42578125" style="15" customWidth="1"/>
    <col min="2" max="2" width="22.85546875" style="15" customWidth="1"/>
    <col min="3" max="3" width="26.42578125" style="15" customWidth="1"/>
    <col min="4" max="4" width="20.28515625" style="15" customWidth="1"/>
    <col min="5" max="16384" width="9.7109375" style="15"/>
  </cols>
  <sheetData>
    <row r="1" spans="1:4" ht="18.75" x14ac:dyDescent="0.25">
      <c r="C1" s="14" t="s">
        <v>0</v>
      </c>
      <c r="D1" s="14"/>
    </row>
    <row r="2" spans="1:4" ht="18.75" x14ac:dyDescent="0.25">
      <c r="C2" s="14" t="s">
        <v>1</v>
      </c>
      <c r="D2" s="14"/>
    </row>
    <row r="3" spans="1:4" ht="18.75" x14ac:dyDescent="0.25">
      <c r="C3" s="14" t="s">
        <v>2</v>
      </c>
      <c r="D3" s="14"/>
    </row>
    <row r="4" spans="1:4" ht="18.75" x14ac:dyDescent="0.25">
      <c r="C4" s="14" t="s">
        <v>3</v>
      </c>
      <c r="D4" s="14"/>
    </row>
    <row r="5" spans="1:4" ht="25.7" customHeight="1" x14ac:dyDescent="0.3">
      <c r="C5" s="13" t="s">
        <v>94</v>
      </c>
      <c r="D5" s="13"/>
    </row>
    <row r="6" spans="1:4" ht="18.75" x14ac:dyDescent="0.25">
      <c r="C6" s="16"/>
      <c r="D6" s="16"/>
    </row>
    <row r="7" spans="1:4" ht="18.75" x14ac:dyDescent="0.25">
      <c r="C7" s="14" t="s">
        <v>4</v>
      </c>
      <c r="D7" s="14"/>
    </row>
    <row r="8" spans="1:4" ht="18.75" x14ac:dyDescent="0.25">
      <c r="C8" s="14" t="s">
        <v>1</v>
      </c>
      <c r="D8" s="14"/>
    </row>
    <row r="9" spans="1:4" ht="18.75" x14ac:dyDescent="0.25">
      <c r="C9" s="14" t="s">
        <v>5</v>
      </c>
      <c r="D9" s="14"/>
    </row>
    <row r="10" spans="1:4" ht="18.75" x14ac:dyDescent="0.3">
      <c r="C10" s="13" t="s">
        <v>6</v>
      </c>
      <c r="D10" s="13"/>
    </row>
    <row r="11" spans="1:4" ht="18.75" x14ac:dyDescent="0.3">
      <c r="C11" s="17"/>
      <c r="D11" s="17"/>
    </row>
    <row r="12" spans="1:4" ht="18.75" x14ac:dyDescent="0.3">
      <c r="C12" s="17"/>
      <c r="D12" s="17"/>
    </row>
    <row r="13" spans="1:4" ht="18.75" customHeight="1" x14ac:dyDescent="0.3">
      <c r="A13" s="12" t="s">
        <v>7</v>
      </c>
      <c r="B13" s="12"/>
      <c r="C13" s="12"/>
      <c r="D13" s="12"/>
    </row>
    <row r="14" spans="1:4" ht="18.75" customHeight="1" x14ac:dyDescent="0.3">
      <c r="A14" s="12" t="s">
        <v>8</v>
      </c>
      <c r="B14" s="12"/>
      <c r="C14" s="12"/>
      <c r="D14" s="12"/>
    </row>
    <row r="15" spans="1:4" ht="28.15" customHeight="1" x14ac:dyDescent="0.25">
      <c r="D15" s="18" t="s">
        <v>9</v>
      </c>
    </row>
    <row r="16" spans="1:4" ht="31.5" customHeight="1" x14ac:dyDescent="0.25">
      <c r="A16" s="19" t="s">
        <v>10</v>
      </c>
      <c r="B16" s="11" t="s">
        <v>11</v>
      </c>
      <c r="C16" s="11"/>
      <c r="D16" s="20" t="s">
        <v>12</v>
      </c>
    </row>
    <row r="17" spans="1:4" ht="29.85" customHeight="1" x14ac:dyDescent="0.25">
      <c r="A17" s="21" t="s">
        <v>13</v>
      </c>
      <c r="B17" s="10" t="s">
        <v>14</v>
      </c>
      <c r="C17" s="10"/>
      <c r="D17" s="22">
        <f>(SUM(D18:D47))+D49</f>
        <v>1793350.9999999998</v>
      </c>
    </row>
    <row r="18" spans="1:4" ht="66.75" customHeight="1" x14ac:dyDescent="0.25">
      <c r="A18" s="23" t="s">
        <v>15</v>
      </c>
      <c r="B18" s="9" t="s">
        <v>16</v>
      </c>
      <c r="C18" s="9"/>
      <c r="D18" s="24">
        <f>45000-30000</f>
        <v>15000</v>
      </c>
    </row>
    <row r="19" spans="1:4" ht="22.35" customHeight="1" x14ac:dyDescent="0.25">
      <c r="A19" s="23" t="s">
        <v>17</v>
      </c>
      <c r="B19" s="9" t="s">
        <v>18</v>
      </c>
      <c r="C19" s="9"/>
      <c r="D19" s="24">
        <f>929414+10000+15000</f>
        <v>954414</v>
      </c>
    </row>
    <row r="20" spans="1:4" ht="13.5" customHeight="1" x14ac:dyDescent="0.25">
      <c r="A20" s="25" t="s">
        <v>19</v>
      </c>
      <c r="B20" s="8" t="s">
        <v>20</v>
      </c>
      <c r="C20" s="8"/>
      <c r="D20" s="7">
        <v>3931</v>
      </c>
    </row>
    <row r="21" spans="1:4" x14ac:dyDescent="0.25">
      <c r="A21" s="26" t="s">
        <v>21</v>
      </c>
      <c r="B21" s="8"/>
      <c r="C21" s="8"/>
      <c r="D21" s="7"/>
    </row>
    <row r="22" spans="1:4" x14ac:dyDescent="0.25">
      <c r="A22" s="26" t="s">
        <v>22</v>
      </c>
      <c r="B22" s="8"/>
      <c r="C22" s="8"/>
      <c r="D22" s="7"/>
    </row>
    <row r="23" spans="1:4" ht="54.75" customHeight="1" x14ac:dyDescent="0.25">
      <c r="A23" s="27" t="s">
        <v>23</v>
      </c>
      <c r="B23" s="8"/>
      <c r="C23" s="8"/>
      <c r="D23" s="7"/>
    </row>
    <row r="24" spans="1:4" ht="33.75" customHeight="1" x14ac:dyDescent="0.25">
      <c r="A24" s="23" t="s">
        <v>24</v>
      </c>
      <c r="B24" s="9" t="s">
        <v>25</v>
      </c>
      <c r="C24" s="9"/>
      <c r="D24" s="24">
        <f>423386.8+10400</f>
        <v>433786.8</v>
      </c>
    </row>
    <row r="25" spans="1:4" ht="32.25" customHeight="1" x14ac:dyDescent="0.25">
      <c r="A25" s="23" t="s">
        <v>26</v>
      </c>
      <c r="B25" s="9" t="s">
        <v>27</v>
      </c>
      <c r="C25" s="9"/>
      <c r="D25" s="24"/>
    </row>
    <row r="26" spans="1:4" ht="19.899999999999999" customHeight="1" x14ac:dyDescent="0.25">
      <c r="A26" s="23" t="s">
        <v>28</v>
      </c>
      <c r="B26" s="9" t="s">
        <v>29</v>
      </c>
      <c r="C26" s="9"/>
      <c r="D26" s="24">
        <v>3350.2</v>
      </c>
    </row>
    <row r="27" spans="1:4" ht="51.75" customHeight="1" x14ac:dyDescent="0.25">
      <c r="A27" s="23" t="s">
        <v>30</v>
      </c>
      <c r="B27" s="9" t="s">
        <v>31</v>
      </c>
      <c r="C27" s="9"/>
      <c r="D27" s="24">
        <v>41500</v>
      </c>
    </row>
    <row r="28" spans="1:4" ht="20.65" customHeight="1" x14ac:dyDescent="0.25">
      <c r="A28" s="28" t="s">
        <v>32</v>
      </c>
      <c r="B28" s="6" t="s">
        <v>33</v>
      </c>
      <c r="C28" s="6"/>
      <c r="D28" s="24">
        <f>23630+10000</f>
        <v>33630</v>
      </c>
    </row>
    <row r="29" spans="1:4" ht="20.65" customHeight="1" x14ac:dyDescent="0.25">
      <c r="A29" s="28" t="s">
        <v>34</v>
      </c>
      <c r="B29" s="6" t="s">
        <v>35</v>
      </c>
      <c r="C29" s="6"/>
      <c r="D29" s="24">
        <f>17571.6+15000+5831.9</f>
        <v>38403.5</v>
      </c>
    </row>
    <row r="30" spans="1:4" ht="52.5" customHeight="1" x14ac:dyDescent="0.25">
      <c r="A30" s="28" t="s">
        <v>36</v>
      </c>
      <c r="B30" s="9" t="s">
        <v>37</v>
      </c>
      <c r="C30" s="9"/>
      <c r="D30" s="24">
        <f>1.3+3.4</f>
        <v>4.7</v>
      </c>
    </row>
    <row r="31" spans="1:4" ht="130.5" customHeight="1" x14ac:dyDescent="0.25">
      <c r="A31" s="28" t="s">
        <v>38</v>
      </c>
      <c r="B31" s="9" t="s">
        <v>39</v>
      </c>
      <c r="C31" s="9"/>
      <c r="D31" s="24">
        <f>59390+3962</f>
        <v>63352</v>
      </c>
    </row>
    <row r="32" spans="1:4" ht="112.5" customHeight="1" x14ac:dyDescent="0.25">
      <c r="A32" s="28" t="s">
        <v>40</v>
      </c>
      <c r="B32" s="9" t="s">
        <v>41</v>
      </c>
      <c r="C32" s="9"/>
      <c r="D32" s="24">
        <v>23160</v>
      </c>
    </row>
    <row r="33" spans="1:4" ht="96.75" customHeight="1" x14ac:dyDescent="0.25">
      <c r="A33" s="28" t="s">
        <v>42</v>
      </c>
      <c r="B33" s="9" t="s">
        <v>43</v>
      </c>
      <c r="C33" s="9"/>
      <c r="D33" s="24">
        <v>92</v>
      </c>
    </row>
    <row r="34" spans="1:4" ht="51.75" customHeight="1" x14ac:dyDescent="0.25">
      <c r="A34" s="28" t="s">
        <v>44</v>
      </c>
      <c r="B34" s="9" t="s">
        <v>45</v>
      </c>
      <c r="C34" s="9"/>
      <c r="D34" s="24">
        <f>132+3530+161.5</f>
        <v>3823.5</v>
      </c>
    </row>
    <row r="35" spans="1:4" ht="192" customHeight="1" x14ac:dyDescent="0.25">
      <c r="A35" s="28" t="s">
        <v>46</v>
      </c>
      <c r="B35" s="9" t="s">
        <v>47</v>
      </c>
      <c r="C35" s="9"/>
      <c r="D35" s="24"/>
    </row>
    <row r="36" spans="1:4" ht="143.25" customHeight="1" x14ac:dyDescent="0.25">
      <c r="A36" s="28" t="s">
        <v>48</v>
      </c>
      <c r="B36" s="9" t="s">
        <v>49</v>
      </c>
      <c r="C36" s="9"/>
      <c r="D36" s="24">
        <v>65</v>
      </c>
    </row>
    <row r="37" spans="1:4" ht="114" customHeight="1" x14ac:dyDescent="0.25">
      <c r="A37" s="28" t="s">
        <v>50</v>
      </c>
      <c r="B37" s="9" t="s">
        <v>51</v>
      </c>
      <c r="C37" s="9"/>
      <c r="D37" s="24">
        <f>585+200</f>
        <v>785</v>
      </c>
    </row>
    <row r="38" spans="1:4" ht="31.5" customHeight="1" x14ac:dyDescent="0.25">
      <c r="A38" s="29" t="s">
        <v>52</v>
      </c>
      <c r="B38" s="9" t="s">
        <v>53</v>
      </c>
      <c r="C38" s="9"/>
      <c r="D38" s="24">
        <f>2010+2000</f>
        <v>4010</v>
      </c>
    </row>
    <row r="39" spans="1:4" ht="49.5" customHeight="1" x14ac:dyDescent="0.25">
      <c r="A39" s="28" t="s">
        <v>54</v>
      </c>
      <c r="B39" s="9" t="s">
        <v>55</v>
      </c>
      <c r="C39" s="9"/>
      <c r="D39" s="24">
        <f>1550</f>
        <v>1550</v>
      </c>
    </row>
    <row r="40" spans="1:4" ht="34.5" customHeight="1" x14ac:dyDescent="0.25">
      <c r="A40" s="28" t="s">
        <v>56</v>
      </c>
      <c r="B40" s="9" t="s">
        <v>57</v>
      </c>
      <c r="C40" s="9"/>
      <c r="D40" s="24">
        <v>2000</v>
      </c>
    </row>
    <row r="41" spans="1:4" ht="128.25" customHeight="1" x14ac:dyDescent="0.25">
      <c r="A41" s="23" t="s">
        <v>58</v>
      </c>
      <c r="B41" s="9" t="s">
        <v>59</v>
      </c>
      <c r="C41" s="9"/>
      <c r="D41" s="24">
        <f>73+993+3810</f>
        <v>4876</v>
      </c>
    </row>
    <row r="42" spans="1:4" ht="80.25" customHeight="1" x14ac:dyDescent="0.25">
      <c r="A42" s="29" t="s">
        <v>60</v>
      </c>
      <c r="B42" s="9" t="s">
        <v>61</v>
      </c>
      <c r="C42" s="9"/>
      <c r="D42" s="24">
        <f>15000+55000+7924.9+24665</f>
        <v>102589.9</v>
      </c>
    </row>
    <row r="43" spans="1:4" ht="81.75" customHeight="1" x14ac:dyDescent="0.25">
      <c r="A43" s="29" t="s">
        <v>62</v>
      </c>
      <c r="B43" s="9" t="s">
        <v>63</v>
      </c>
      <c r="C43" s="9"/>
      <c r="D43" s="24">
        <v>1185</v>
      </c>
    </row>
    <row r="44" spans="1:4" ht="67.5" customHeight="1" x14ac:dyDescent="0.25">
      <c r="A44" s="23" t="s">
        <v>64</v>
      </c>
      <c r="B44" s="9" t="s">
        <v>65</v>
      </c>
      <c r="C44" s="9"/>
      <c r="D44" s="24">
        <f>3500+6683.4+80</f>
        <v>10263.4</v>
      </c>
    </row>
    <row r="45" spans="1:4" ht="125.25" customHeight="1" x14ac:dyDescent="0.25">
      <c r="A45" s="23" t="s">
        <v>66</v>
      </c>
      <c r="B45" s="9" t="s">
        <v>67</v>
      </c>
      <c r="C45" s="9"/>
      <c r="D45" s="24">
        <f>800+800+1220.7+515</f>
        <v>3335.7</v>
      </c>
    </row>
    <row r="46" spans="1:4" ht="112.5" customHeight="1" x14ac:dyDescent="0.25">
      <c r="A46" s="23" t="s">
        <v>68</v>
      </c>
      <c r="B46" s="9" t="s">
        <v>69</v>
      </c>
      <c r="C46" s="9"/>
      <c r="D46" s="24">
        <f>300-255</f>
        <v>45</v>
      </c>
    </row>
    <row r="47" spans="1:4" ht="20.65" customHeight="1" x14ac:dyDescent="0.25">
      <c r="A47" s="23" t="s">
        <v>70</v>
      </c>
      <c r="B47" s="9" t="s">
        <v>71</v>
      </c>
      <c r="C47" s="9"/>
      <c r="D47" s="24">
        <f>4005.9+44172.4</f>
        <v>48178.3</v>
      </c>
    </row>
    <row r="48" spans="1:4" ht="114.75" customHeight="1" x14ac:dyDescent="0.25">
      <c r="A48" s="30" t="s">
        <v>72</v>
      </c>
      <c r="B48" s="5" t="s">
        <v>73</v>
      </c>
      <c r="C48" s="5"/>
      <c r="D48" s="24">
        <v>44172.4</v>
      </c>
    </row>
    <row r="49" spans="1:5" ht="39" customHeight="1" x14ac:dyDescent="0.25">
      <c r="A49" s="30" t="s">
        <v>74</v>
      </c>
      <c r="B49" s="4" t="s">
        <v>75</v>
      </c>
      <c r="C49" s="4"/>
      <c r="D49" s="24">
        <v>20</v>
      </c>
    </row>
    <row r="50" spans="1:5" ht="26.25" customHeight="1" x14ac:dyDescent="0.25">
      <c r="A50" s="21" t="s">
        <v>76</v>
      </c>
      <c r="B50" s="10" t="s">
        <v>77</v>
      </c>
      <c r="C50" s="10"/>
      <c r="D50" s="22">
        <f>D51+D56-D57</f>
        <v>3134945.2</v>
      </c>
    </row>
    <row r="51" spans="1:5" ht="35.25" customHeight="1" x14ac:dyDescent="0.25">
      <c r="A51" s="23" t="s">
        <v>78</v>
      </c>
      <c r="B51" s="9" t="s">
        <v>79</v>
      </c>
      <c r="C51" s="9"/>
      <c r="D51" s="24">
        <f>D52+D53+D54+D55</f>
        <v>3129723.2</v>
      </c>
    </row>
    <row r="52" spans="1:5" ht="33.75" customHeight="1" x14ac:dyDescent="0.25">
      <c r="A52" s="23" t="s">
        <v>80</v>
      </c>
      <c r="B52" s="9" t="s">
        <v>81</v>
      </c>
      <c r="C52" s="9"/>
      <c r="D52" s="31">
        <v>181119</v>
      </c>
    </row>
    <row r="53" spans="1:5" ht="36" customHeight="1" x14ac:dyDescent="0.25">
      <c r="A53" s="23" t="s">
        <v>82</v>
      </c>
      <c r="B53" s="9" t="s">
        <v>83</v>
      </c>
      <c r="C53" s="9"/>
      <c r="D53" s="24">
        <v>543403.9</v>
      </c>
    </row>
    <row r="54" spans="1:5" ht="33" customHeight="1" x14ac:dyDescent="0.25">
      <c r="A54" s="23" t="s">
        <v>84</v>
      </c>
      <c r="B54" s="9" t="s">
        <v>85</v>
      </c>
      <c r="C54" s="9"/>
      <c r="D54" s="24">
        <v>2360398.7000000002</v>
      </c>
    </row>
    <row r="55" spans="1:5" ht="21.75" customHeight="1" x14ac:dyDescent="0.25">
      <c r="A55" s="23" t="s">
        <v>86</v>
      </c>
      <c r="B55" s="9" t="s">
        <v>87</v>
      </c>
      <c r="C55" s="9"/>
      <c r="D55" s="24">
        <f>30914.2+13887.4</f>
        <v>44801.599999999999</v>
      </c>
    </row>
    <row r="56" spans="1:5" ht="128.25" customHeight="1" x14ac:dyDescent="0.25">
      <c r="A56" s="23" t="s">
        <v>88</v>
      </c>
      <c r="B56" s="3" t="s">
        <v>89</v>
      </c>
      <c r="C56" s="3"/>
      <c r="D56" s="24">
        <f>22511.1+600</f>
        <v>23111.1</v>
      </c>
    </row>
    <row r="57" spans="1:5" ht="62.25" customHeight="1" x14ac:dyDescent="0.25">
      <c r="A57" s="23" t="s">
        <v>90</v>
      </c>
      <c r="B57" s="9" t="s">
        <v>91</v>
      </c>
      <c r="C57" s="9"/>
      <c r="D57" s="24">
        <v>17889.099999999999</v>
      </c>
    </row>
    <row r="58" spans="1:5" ht="24" customHeight="1" x14ac:dyDescent="0.25">
      <c r="A58" s="23"/>
      <c r="B58" s="10" t="s">
        <v>92</v>
      </c>
      <c r="C58" s="10"/>
      <c r="D58" s="22">
        <f>D50+D17</f>
        <v>4928296.2</v>
      </c>
    </row>
    <row r="59" spans="1:5" ht="18.75" x14ac:dyDescent="0.3">
      <c r="D59" s="32" t="s">
        <v>93</v>
      </c>
    </row>
    <row r="61" spans="1:5" ht="54.75" customHeight="1" x14ac:dyDescent="0.3">
      <c r="A61" s="2"/>
      <c r="B61" s="2"/>
      <c r="C61" s="1"/>
      <c r="D61" s="1"/>
      <c r="E61" s="33"/>
    </row>
    <row r="62" spans="1:5" ht="18.75" x14ac:dyDescent="0.3">
      <c r="A62" s="33"/>
      <c r="B62" s="33"/>
      <c r="C62" s="33"/>
      <c r="D62" s="34"/>
      <c r="E62" s="16"/>
    </row>
    <row r="65" spans="1:5" ht="15.75" x14ac:dyDescent="0.25">
      <c r="E65" s="35"/>
    </row>
    <row r="72" spans="1:5" ht="15.75" x14ac:dyDescent="0.25">
      <c r="E72" s="35"/>
    </row>
    <row r="74" spans="1:5" s="35" customFormat="1" ht="15.75" x14ac:dyDescent="0.25">
      <c r="A74" s="15"/>
      <c r="B74" s="15"/>
      <c r="C74" s="15"/>
      <c r="D74" s="15"/>
      <c r="E74" s="15"/>
    </row>
  </sheetData>
  <mergeCells count="54">
    <mergeCell ref="B57:C57"/>
    <mergeCell ref="B58:C58"/>
    <mergeCell ref="A61:B61"/>
    <mergeCell ref="C61:D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0:C23"/>
    <mergeCell ref="D20:D23"/>
    <mergeCell ref="B24:C24"/>
    <mergeCell ref="B25:C25"/>
    <mergeCell ref="B26:C26"/>
    <mergeCell ref="A14:D14"/>
    <mergeCell ref="B16:C16"/>
    <mergeCell ref="B17:C17"/>
    <mergeCell ref="B18:C18"/>
    <mergeCell ref="B19:C19"/>
    <mergeCell ref="C7:D7"/>
    <mergeCell ref="C8:D8"/>
    <mergeCell ref="C9:D9"/>
    <mergeCell ref="C10:D10"/>
    <mergeCell ref="A13:D13"/>
    <mergeCell ref="C1:D1"/>
    <mergeCell ref="C2:D2"/>
    <mergeCell ref="C3:D3"/>
    <mergeCell ref="C4:D4"/>
    <mergeCell ref="C5:D5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238</cp:revision>
  <cp:lastPrinted>2025-10-08T10:45:48Z</cp:lastPrinted>
  <dcterms:created xsi:type="dcterms:W3CDTF">2020-02-17T06:04:33Z</dcterms:created>
  <dcterms:modified xsi:type="dcterms:W3CDTF">2025-10-16T09:12:37Z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